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7595" yWindow="65521" windowWidth="7440" windowHeight="10470" activeTab="0"/>
  </bookViews>
  <sheets>
    <sheet name="analytischer Standort" sheetId="1" r:id="rId1"/>
  </sheets>
  <definedNames>
    <definedName name="a">#REF!</definedName>
    <definedName name="a_">#REF!</definedName>
    <definedName name="a__1">#REF!</definedName>
    <definedName name="a__2">#REF!</definedName>
    <definedName name="alpha">#REF!</definedName>
    <definedName name="alpha__1">#REF!</definedName>
    <definedName name="alpha__2">#REF!</definedName>
    <definedName name="b">#REF!</definedName>
    <definedName name="b_">#REF!</definedName>
    <definedName name="b__1">#REF!</definedName>
    <definedName name="b__2">#REF!</definedName>
    <definedName name="beta">#REF!</definedName>
    <definedName name="beta__1">#REF!</definedName>
    <definedName name="beta__2">#REF!</definedName>
    <definedName name="c">#REF!</definedName>
    <definedName name="gamma">#REF!</definedName>
    <definedName name="gamma_1_G1">#REF!</definedName>
    <definedName name="gamma_1_G2">#REF!</definedName>
    <definedName name="gamma_2_G1">#REF!</definedName>
    <definedName name="gamma_2_G2">#REF!</definedName>
    <definedName name="gamma1">#REF!</definedName>
    <definedName name="gamma2">#REF!</definedName>
  </definedNames>
  <calcPr fullCalcOnLoad="1"/>
</workbook>
</file>

<file path=xl/sharedStrings.xml><?xml version="1.0" encoding="utf-8"?>
<sst xmlns="http://schemas.openxmlformats.org/spreadsheetml/2006/main" count="109" uniqueCount="81">
  <si>
    <t>Analytischer_Schnittpunkt.mdi (sphärische Geometrie)</t>
  </si>
  <si>
    <t>Gestirn 1</t>
  </si>
  <si>
    <t>Gestirn 2</t>
  </si>
  <si>
    <t>Höhe, beobachtet</t>
  </si>
  <si>
    <t>Declination</t>
  </si>
  <si>
    <t>Greenwich-Stundenwinkel</t>
  </si>
  <si>
    <t>90° - Declination</t>
  </si>
  <si>
    <t>Radius = 90° - Hb</t>
  </si>
  <si>
    <t>Schnittpunkt B'</t>
  </si>
  <si>
    <t>Schnittpunkt B"</t>
  </si>
  <si>
    <r>
      <t>b</t>
    </r>
    <r>
      <rPr>
        <sz val="10"/>
        <rFont val="Arial"/>
        <family val="2"/>
      </rPr>
      <t xml:space="preserve">" = </t>
    </r>
    <r>
      <rPr>
        <sz val="10"/>
        <rFont val="Symbol"/>
        <family val="1"/>
      </rPr>
      <t xml:space="preserve">b </t>
    </r>
    <r>
      <rPr>
        <sz val="10"/>
        <rFont val="Arial"/>
        <family val="2"/>
      </rPr>
      <t xml:space="preserve">- </t>
    </r>
    <r>
      <rPr>
        <sz val="10"/>
        <rFont val="Symbol"/>
        <family val="1"/>
      </rPr>
      <t>b</t>
    </r>
    <r>
      <rPr>
        <sz val="10"/>
        <rFont val="Arial"/>
        <family val="2"/>
      </rPr>
      <t>'</t>
    </r>
  </si>
  <si>
    <t>Hb1</t>
  </si>
  <si>
    <r>
      <t>d</t>
    </r>
    <r>
      <rPr>
        <sz val="10"/>
        <rFont val="Arial"/>
        <family val="2"/>
      </rPr>
      <t>1</t>
    </r>
  </si>
  <si>
    <r>
      <t>g</t>
    </r>
    <r>
      <rPr>
        <sz val="10"/>
        <rFont val="Arial"/>
        <family val="2"/>
      </rPr>
      <t>1</t>
    </r>
  </si>
  <si>
    <t>Hb2</t>
  </si>
  <si>
    <r>
      <t>g</t>
    </r>
    <r>
      <rPr>
        <sz val="10"/>
        <rFont val="Arial"/>
        <family val="2"/>
      </rPr>
      <t>2</t>
    </r>
  </si>
  <si>
    <r>
      <t>a = 90-</t>
    </r>
    <r>
      <rPr>
        <sz val="10"/>
        <rFont val="Symbol"/>
        <family val="1"/>
      </rPr>
      <t>d</t>
    </r>
    <r>
      <rPr>
        <sz val="10"/>
        <rFont val="Arial"/>
        <family val="2"/>
      </rPr>
      <t>1</t>
    </r>
  </si>
  <si>
    <r>
      <t>b = 90-</t>
    </r>
    <r>
      <rPr>
        <sz val="10"/>
        <rFont val="Symbol"/>
        <family val="1"/>
      </rPr>
      <t>d</t>
    </r>
    <r>
      <rPr>
        <sz val="10"/>
        <rFont val="Arial"/>
        <family val="2"/>
      </rPr>
      <t>2</t>
    </r>
  </si>
  <si>
    <t>b' = 90-Hb2</t>
  </si>
  <si>
    <t>a' = 90-Hb1</t>
  </si>
  <si>
    <r>
      <t>Func1(a,b,</t>
    </r>
    <r>
      <rPr>
        <sz val="10"/>
        <rFont val="Symbol"/>
        <family val="1"/>
      </rPr>
      <t>g</t>
    </r>
    <r>
      <rPr>
        <sz val="10"/>
        <rFont val="Arial"/>
        <family val="0"/>
      </rPr>
      <t>) = arccos (cos(a)*cos(b)+sin(a)*sin(b)*cos(</t>
    </r>
    <r>
      <rPr>
        <sz val="10"/>
        <rFont val="Symbol"/>
        <family val="1"/>
      </rPr>
      <t>g)</t>
    </r>
    <r>
      <rPr>
        <sz val="10"/>
        <rFont val="Arial"/>
        <family val="0"/>
      </rPr>
      <t>)</t>
    </r>
  </si>
  <si>
    <t>Pi = 3.14159265359</t>
  </si>
  <si>
    <t>Acos(X) = Atn(-X / Sqr(-X * X + 1)) + 2 * Atn(1)</t>
  </si>
  <si>
    <t>Func2(a,b,c) = arccos((cos(a)-cos(b)*cos(c))/(sin(b)*sin(c)))</t>
  </si>
  <si>
    <r>
      <t>a</t>
    </r>
    <r>
      <rPr>
        <sz val="10"/>
        <rFont val="Arial"/>
        <family val="2"/>
      </rPr>
      <t xml:space="preserve">" = </t>
    </r>
    <r>
      <rPr>
        <sz val="10"/>
        <rFont val="Symbol"/>
        <family val="1"/>
      </rPr>
      <t xml:space="preserve">a </t>
    </r>
    <r>
      <rPr>
        <sz val="10"/>
        <rFont val="Arial"/>
        <family val="2"/>
      </rPr>
      <t xml:space="preserve">- </t>
    </r>
    <r>
      <rPr>
        <sz val="10"/>
        <rFont val="Symbol"/>
        <family val="1"/>
      </rPr>
      <t>a</t>
    </r>
    <r>
      <rPr>
        <sz val="10"/>
        <rFont val="Arial"/>
        <family val="2"/>
      </rPr>
      <t>'</t>
    </r>
  </si>
  <si>
    <r>
      <t>b</t>
    </r>
    <r>
      <rPr>
        <sz val="10"/>
        <rFont val="Arial"/>
        <family val="2"/>
      </rPr>
      <t xml:space="preserve">" = </t>
    </r>
    <r>
      <rPr>
        <sz val="10"/>
        <rFont val="Symbol"/>
        <family val="1"/>
      </rPr>
      <t xml:space="preserve">b </t>
    </r>
    <r>
      <rPr>
        <sz val="10"/>
        <rFont val="Arial"/>
        <family val="2"/>
      </rPr>
      <t xml:space="preserve">+ </t>
    </r>
    <r>
      <rPr>
        <sz val="10"/>
        <rFont val="Symbol"/>
        <family val="1"/>
      </rPr>
      <t>b</t>
    </r>
    <r>
      <rPr>
        <sz val="10"/>
        <rFont val="Arial"/>
        <family val="2"/>
      </rPr>
      <t>'</t>
    </r>
  </si>
  <si>
    <r>
      <t>a</t>
    </r>
    <r>
      <rPr>
        <sz val="10"/>
        <rFont val="Arial"/>
        <family val="2"/>
      </rPr>
      <t xml:space="preserve">" = </t>
    </r>
    <r>
      <rPr>
        <sz val="10"/>
        <rFont val="Symbol"/>
        <family val="1"/>
      </rPr>
      <t xml:space="preserve">a </t>
    </r>
    <r>
      <rPr>
        <sz val="10"/>
        <rFont val="Arial"/>
        <family val="2"/>
      </rPr>
      <t xml:space="preserve">+ </t>
    </r>
    <r>
      <rPr>
        <sz val="10"/>
        <rFont val="Symbol"/>
        <family val="1"/>
      </rPr>
      <t>a</t>
    </r>
    <r>
      <rPr>
        <sz val="10"/>
        <rFont val="Arial"/>
        <family val="2"/>
      </rPr>
      <t>'</t>
    </r>
  </si>
  <si>
    <r>
      <t>a" = Func1(b,b',</t>
    </r>
    <r>
      <rPr>
        <sz val="10"/>
        <rFont val="Symbol"/>
        <family val="1"/>
      </rPr>
      <t>a</t>
    </r>
    <r>
      <rPr>
        <sz val="10"/>
        <rFont val="Arial"/>
        <family val="2"/>
      </rPr>
      <t>'')</t>
    </r>
  </si>
  <si>
    <r>
      <t>g</t>
    </r>
    <r>
      <rPr>
        <sz val="10"/>
        <rFont val="Arial"/>
        <family val="2"/>
      </rPr>
      <t>'2 = Func2(b',b,a")</t>
    </r>
  </si>
  <si>
    <r>
      <t>j</t>
    </r>
    <r>
      <rPr>
        <sz val="10"/>
        <rFont val="Arial"/>
        <family val="2"/>
      </rPr>
      <t>2 = 90-a"</t>
    </r>
  </si>
  <si>
    <r>
      <t>j</t>
    </r>
    <r>
      <rPr>
        <sz val="10"/>
        <rFont val="Arial"/>
        <family val="2"/>
      </rPr>
      <t>1 = 90-b"</t>
    </r>
  </si>
  <si>
    <t>conversions radian&lt;&gt;degree to be considered!</t>
  </si>
  <si>
    <r>
      <t>Cond1a = sin(</t>
    </r>
    <r>
      <rPr>
        <sz val="10"/>
        <rFont val="Symbol"/>
        <family val="1"/>
      </rPr>
      <t>b</t>
    </r>
    <r>
      <rPr>
        <sz val="10"/>
        <rFont val="Arial"/>
        <family val="2"/>
      </rPr>
      <t>")&gt;0</t>
    </r>
  </si>
  <si>
    <r>
      <t>Cond2a = sin(</t>
    </r>
    <r>
      <rPr>
        <sz val="10"/>
        <rFont val="Symbol"/>
        <family val="1"/>
      </rPr>
      <t>a</t>
    </r>
    <r>
      <rPr>
        <sz val="10"/>
        <rFont val="Arial"/>
        <family val="2"/>
      </rPr>
      <t>")&lt;0</t>
    </r>
  </si>
  <si>
    <r>
      <t>l</t>
    </r>
    <r>
      <rPr>
        <sz val="10"/>
        <rFont val="Arial"/>
        <family val="2"/>
      </rPr>
      <t>1</t>
    </r>
  </si>
  <si>
    <r>
      <t>j</t>
    </r>
    <r>
      <rPr>
        <sz val="10"/>
        <rFont val="Arial"/>
        <family val="2"/>
      </rPr>
      <t>1</t>
    </r>
  </si>
  <si>
    <t>Kontrolle B'</t>
  </si>
  <si>
    <t>Kontrolle B"</t>
  </si>
  <si>
    <r>
      <t>l</t>
    </r>
    <r>
      <rPr>
        <sz val="10"/>
        <rFont val="Arial"/>
        <family val="2"/>
      </rPr>
      <t>2</t>
    </r>
  </si>
  <si>
    <r>
      <t>j</t>
    </r>
    <r>
      <rPr>
        <sz val="10"/>
        <rFont val="Arial"/>
        <family val="2"/>
      </rPr>
      <t>2</t>
    </r>
  </si>
  <si>
    <r>
      <t>Func3(a,b,</t>
    </r>
    <r>
      <rPr>
        <sz val="10"/>
        <rFont val="Symbol"/>
        <family val="1"/>
      </rPr>
      <t>g</t>
    </r>
    <r>
      <rPr>
        <sz val="10"/>
        <rFont val="Arial"/>
        <family val="0"/>
      </rPr>
      <t>) = arcsin (sin(a)*sin(b)+cos(a)*cos(b)*cos(</t>
    </r>
    <r>
      <rPr>
        <sz val="10"/>
        <rFont val="Symbol"/>
        <family val="1"/>
      </rPr>
      <t>g)</t>
    </r>
    <r>
      <rPr>
        <sz val="10"/>
        <rFont val="Arial"/>
        <family val="0"/>
      </rPr>
      <t>)</t>
    </r>
  </si>
  <si>
    <r>
      <t>g</t>
    </r>
    <r>
      <rPr>
        <sz val="10"/>
        <rFont val="Arial"/>
        <family val="2"/>
      </rPr>
      <t xml:space="preserve"> = rest(360-(</t>
    </r>
    <r>
      <rPr>
        <sz val="10"/>
        <rFont val="Symbol"/>
        <family val="1"/>
      </rPr>
      <t>g</t>
    </r>
    <r>
      <rPr>
        <sz val="10"/>
        <rFont val="Arial"/>
        <family val="2"/>
      </rPr>
      <t>1-</t>
    </r>
    <r>
      <rPr>
        <sz val="10"/>
        <rFont val="Symbol"/>
        <family val="1"/>
      </rPr>
      <t>g</t>
    </r>
    <r>
      <rPr>
        <sz val="10"/>
        <rFont val="Arial"/>
        <family val="2"/>
      </rPr>
      <t>2) ; 360)</t>
    </r>
  </si>
  <si>
    <r>
      <t xml:space="preserve">c = Func1(a ; b ; 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</si>
  <si>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r>
      <t>b</t>
    </r>
    <r>
      <rPr>
        <sz val="10"/>
        <rFont val="Arial"/>
        <family val="0"/>
      </rPr>
      <t xml:space="preserve"> = Func2(b ; a ; c)</t>
    </r>
  </si>
  <si>
    <r>
      <t>a</t>
    </r>
    <r>
      <rPr>
        <sz val="10"/>
        <rFont val="Arial"/>
        <family val="0"/>
      </rPr>
      <t xml:space="preserve"> = Func2(a ; b ; c)</t>
    </r>
  </si>
  <si>
    <r>
      <t>b</t>
    </r>
    <r>
      <rPr>
        <sz val="10"/>
        <rFont val="Arial"/>
        <family val="2"/>
      </rPr>
      <t>' = Func2(b' ; a' ; c)</t>
    </r>
  </si>
  <si>
    <r>
      <t>a</t>
    </r>
    <r>
      <rPr>
        <sz val="10"/>
        <rFont val="Arial"/>
        <family val="2"/>
      </rPr>
      <t>' = Func2(a' ; b' ; c)</t>
    </r>
  </si>
  <si>
    <r>
      <t xml:space="preserve">b" = Func1(a ; a' ; </t>
    </r>
    <r>
      <rPr>
        <sz val="10"/>
        <rFont val="Symbol"/>
        <family val="1"/>
      </rPr>
      <t>b</t>
    </r>
    <r>
      <rPr>
        <sz val="10"/>
        <rFont val="Arial"/>
        <family val="2"/>
      </rPr>
      <t>'')</t>
    </r>
  </si>
  <si>
    <r>
      <t xml:space="preserve">a" = Func1(b ; b' ; </t>
    </r>
    <r>
      <rPr>
        <sz val="10"/>
        <rFont val="Symbol"/>
        <family val="1"/>
      </rPr>
      <t>a</t>
    </r>
    <r>
      <rPr>
        <sz val="10"/>
        <rFont val="Arial"/>
        <family val="2"/>
      </rPr>
      <t>'')</t>
    </r>
  </si>
  <si>
    <r>
      <t>g</t>
    </r>
    <r>
      <rPr>
        <sz val="10"/>
        <rFont val="Arial"/>
        <family val="2"/>
      </rPr>
      <t>'1 = Func2(a' ; a ; b")</t>
    </r>
  </si>
  <si>
    <r>
      <t>g</t>
    </r>
    <r>
      <rPr>
        <sz val="10"/>
        <rFont val="Arial"/>
        <family val="2"/>
      </rPr>
      <t>'2 = Func2(b' ; b ; a")</t>
    </r>
  </si>
  <si>
    <r>
      <t xml:space="preserve">Cond1b = 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&lt; 180</t>
    </r>
  </si>
  <si>
    <r>
      <t xml:space="preserve">Cond2b = 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&lt; 180</t>
    </r>
  </si>
  <si>
    <r>
      <t>l</t>
    </r>
    <r>
      <rPr>
        <sz val="10"/>
        <rFont val="Arial"/>
        <family val="2"/>
      </rPr>
      <t>'1 = rest(wenn(Cond1a = Cond1b ; -(</t>
    </r>
    <r>
      <rPr>
        <sz val="10"/>
        <rFont val="Symbol"/>
        <family val="1"/>
      </rPr>
      <t>g</t>
    </r>
    <r>
      <rPr>
        <sz val="10"/>
        <rFont val="Arial"/>
        <family val="2"/>
      </rPr>
      <t>1+</t>
    </r>
    <r>
      <rPr>
        <sz val="10"/>
        <rFont val="Symbol"/>
        <family val="1"/>
      </rPr>
      <t>g</t>
    </r>
    <r>
      <rPr>
        <sz val="10"/>
        <rFont val="Arial"/>
        <family val="2"/>
      </rPr>
      <t>'1-360) ; -(</t>
    </r>
    <r>
      <rPr>
        <sz val="10"/>
        <rFont val="Symbol"/>
        <family val="1"/>
      </rPr>
      <t>g</t>
    </r>
    <r>
      <rPr>
        <sz val="10"/>
        <rFont val="Arial"/>
        <family val="2"/>
      </rPr>
      <t>1-</t>
    </r>
    <r>
      <rPr>
        <sz val="10"/>
        <rFont val="Symbol"/>
        <family val="1"/>
      </rPr>
      <t>g</t>
    </r>
    <r>
      <rPr>
        <sz val="10"/>
        <rFont val="Arial"/>
        <family val="2"/>
      </rPr>
      <t>'1)) ; 360)</t>
    </r>
  </si>
  <si>
    <r>
      <t>l</t>
    </r>
    <r>
      <rPr>
        <sz val="10"/>
        <rFont val="Arial"/>
        <family val="2"/>
      </rPr>
      <t>'2 = rest(wenn(Cond2a = Cond2b ; -(</t>
    </r>
    <r>
      <rPr>
        <sz val="10"/>
        <rFont val="Symbol"/>
        <family val="1"/>
      </rPr>
      <t>g</t>
    </r>
    <r>
      <rPr>
        <sz val="10"/>
        <rFont val="Arial"/>
        <family val="2"/>
      </rPr>
      <t>2+</t>
    </r>
    <r>
      <rPr>
        <sz val="10"/>
        <rFont val="Symbol"/>
        <family val="1"/>
      </rPr>
      <t>g</t>
    </r>
    <r>
      <rPr>
        <sz val="10"/>
        <rFont val="Arial"/>
        <family val="2"/>
      </rPr>
      <t>'2) ; -(</t>
    </r>
    <r>
      <rPr>
        <sz val="10"/>
        <rFont val="Symbol"/>
        <family val="1"/>
      </rPr>
      <t>g</t>
    </r>
    <r>
      <rPr>
        <sz val="10"/>
        <rFont val="Arial"/>
        <family val="2"/>
      </rPr>
      <t>2-</t>
    </r>
    <r>
      <rPr>
        <sz val="10"/>
        <rFont val="Symbol"/>
        <family val="1"/>
      </rPr>
      <t>g</t>
    </r>
    <r>
      <rPr>
        <sz val="10"/>
        <rFont val="Arial"/>
        <family val="2"/>
      </rPr>
      <t>'2)) ; 360)</t>
    </r>
  </si>
  <si>
    <r>
      <t>l</t>
    </r>
    <r>
      <rPr>
        <sz val="10"/>
        <rFont val="Arial"/>
        <family val="2"/>
      </rPr>
      <t>1 = Convert_Degree(wenn(</t>
    </r>
    <r>
      <rPr>
        <sz val="10"/>
        <rFont val="Symbol"/>
        <family val="1"/>
      </rPr>
      <t>l</t>
    </r>
    <r>
      <rPr>
        <sz val="10"/>
        <rFont val="Arial"/>
        <family val="2"/>
      </rPr>
      <t xml:space="preserve">'1 &gt; 180 ; </t>
    </r>
    <r>
      <rPr>
        <sz val="10"/>
        <rFont val="Symbol"/>
        <family val="1"/>
      </rPr>
      <t>l</t>
    </r>
    <r>
      <rPr>
        <sz val="10"/>
        <rFont val="Arial"/>
        <family val="2"/>
      </rPr>
      <t>'1-360 ;</t>
    </r>
    <r>
      <rPr>
        <sz val="10"/>
        <rFont val="Symbol"/>
        <family val="1"/>
      </rPr>
      <t xml:space="preserve"> l</t>
    </r>
    <r>
      <rPr>
        <sz val="10"/>
        <rFont val="Arial"/>
        <family val="2"/>
      </rPr>
      <t>'1))</t>
    </r>
  </si>
  <si>
    <r>
      <t>l</t>
    </r>
    <r>
      <rPr>
        <sz val="10"/>
        <rFont val="Arial"/>
        <family val="2"/>
      </rPr>
      <t>2 = Convert_Degree(wenn(</t>
    </r>
    <r>
      <rPr>
        <sz val="10"/>
        <rFont val="Symbol"/>
        <family val="1"/>
      </rPr>
      <t>l</t>
    </r>
    <r>
      <rPr>
        <sz val="10"/>
        <rFont val="Arial"/>
        <family val="2"/>
      </rPr>
      <t xml:space="preserve">'2 &gt; 180 ; </t>
    </r>
    <r>
      <rPr>
        <sz val="10"/>
        <rFont val="Symbol"/>
        <family val="1"/>
      </rPr>
      <t>l</t>
    </r>
    <r>
      <rPr>
        <sz val="10"/>
        <rFont val="Arial"/>
        <family val="2"/>
      </rPr>
      <t>'2-360 ;</t>
    </r>
    <r>
      <rPr>
        <sz val="10"/>
        <rFont val="Symbol"/>
        <family val="1"/>
      </rPr>
      <t xml:space="preserve"> l</t>
    </r>
    <r>
      <rPr>
        <sz val="10"/>
        <rFont val="Arial"/>
        <family val="2"/>
      </rPr>
      <t>'2))</t>
    </r>
  </si>
  <si>
    <r>
      <t>Hb1 = Func3(</t>
    </r>
    <r>
      <rPr>
        <sz val="10"/>
        <rFont val="Symbol"/>
        <family val="1"/>
      </rPr>
      <t>j</t>
    </r>
    <r>
      <rPr>
        <sz val="10"/>
        <rFont val="Arial"/>
        <family val="0"/>
      </rPr>
      <t xml:space="preserve">1 ;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1 ; </t>
    </r>
    <r>
      <rPr>
        <sz val="10"/>
        <rFont val="Symbol"/>
        <family val="1"/>
      </rPr>
      <t>g</t>
    </r>
    <r>
      <rPr>
        <sz val="10"/>
        <rFont val="Arial"/>
        <family val="0"/>
      </rPr>
      <t>1+</t>
    </r>
    <r>
      <rPr>
        <sz val="10"/>
        <rFont val="Symbol"/>
        <family val="1"/>
      </rPr>
      <t>l</t>
    </r>
    <r>
      <rPr>
        <sz val="10"/>
        <rFont val="Arial"/>
        <family val="0"/>
      </rPr>
      <t>1)</t>
    </r>
  </si>
  <si>
    <r>
      <t>Hb2 = Func3(</t>
    </r>
    <r>
      <rPr>
        <sz val="10"/>
        <rFont val="Symbol"/>
        <family val="1"/>
      </rPr>
      <t>j</t>
    </r>
    <r>
      <rPr>
        <sz val="10"/>
        <rFont val="Arial"/>
        <family val="0"/>
      </rPr>
      <t xml:space="preserve">2 ;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2 ; </t>
    </r>
    <r>
      <rPr>
        <sz val="10"/>
        <rFont val="Symbol"/>
        <family val="1"/>
      </rPr>
      <t>g</t>
    </r>
    <r>
      <rPr>
        <sz val="10"/>
        <rFont val="Arial"/>
        <family val="0"/>
      </rPr>
      <t>2+</t>
    </r>
    <r>
      <rPr>
        <sz val="10"/>
        <rFont val="Symbol"/>
        <family val="1"/>
      </rPr>
      <t>l</t>
    </r>
    <r>
      <rPr>
        <sz val="10"/>
        <rFont val="Arial"/>
        <family val="0"/>
      </rPr>
      <t>2)</t>
    </r>
  </si>
  <si>
    <t>Lösung - Länge</t>
  </si>
  <si>
    <t>Lösung - Breite</t>
  </si>
  <si>
    <t>Fehler</t>
  </si>
  <si>
    <t>Standort 1</t>
  </si>
  <si>
    <t>Standort 2</t>
  </si>
  <si>
    <t>318°00'</t>
  </si>
  <si>
    <t>42°00'</t>
  </si>
  <si>
    <t>028°00'</t>
  </si>
  <si>
    <t>-14°00'</t>
  </si>
  <si>
    <t>23°00'</t>
  </si>
  <si>
    <r>
      <t xml:space="preserve">                                                            </t>
    </r>
    <r>
      <rPr>
        <sz val="10"/>
        <rFont val="Arial Black"/>
        <family val="2"/>
      </rPr>
      <t>Eingabe</t>
    </r>
    <r>
      <rPr>
        <sz val="10"/>
        <rFont val="Arial"/>
        <family val="0"/>
      </rPr>
      <t xml:space="preserve">                                        </t>
    </r>
    <r>
      <rPr>
        <sz val="10"/>
        <rFont val="Arial Black"/>
        <family val="2"/>
      </rPr>
      <t>Hb</t>
    </r>
    <r>
      <rPr>
        <vertAlign val="subscript"/>
        <sz val="10"/>
        <rFont val="Arial Black"/>
        <family val="2"/>
      </rPr>
      <t>1</t>
    </r>
  </si>
  <si>
    <r>
      <t xml:space="preserve">                                                            </t>
    </r>
    <r>
      <rPr>
        <sz val="10"/>
        <rFont val="Arial Black"/>
        <family val="2"/>
      </rPr>
      <t>Eingabe</t>
    </r>
    <r>
      <rPr>
        <sz val="10"/>
        <rFont val="Symbol"/>
        <family val="1"/>
      </rPr>
      <t xml:space="preserve">                                         </t>
    </r>
    <r>
      <rPr>
        <b/>
        <sz val="12"/>
        <rFont val="Symbol"/>
        <family val="1"/>
      </rPr>
      <t>d</t>
    </r>
    <r>
      <rPr>
        <b/>
        <vertAlign val="subscript"/>
        <sz val="12"/>
        <rFont val="Symbol"/>
        <family val="1"/>
      </rPr>
      <t>1</t>
    </r>
  </si>
  <si>
    <r>
      <t>Hb</t>
    </r>
    <r>
      <rPr>
        <vertAlign val="subscript"/>
        <sz val="10"/>
        <rFont val="Arial Black"/>
        <family val="2"/>
      </rPr>
      <t>2</t>
    </r>
    <r>
      <rPr>
        <vertAlign val="subscript"/>
        <sz val="10"/>
        <rFont val="Arial"/>
        <family val="2"/>
      </rPr>
      <t xml:space="preserve">                                  </t>
    </r>
    <r>
      <rPr>
        <vertAlign val="subscript"/>
        <sz val="8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                    </t>
    </r>
    <r>
      <rPr>
        <sz val="10"/>
        <rFont val="Arial Black"/>
        <family val="2"/>
      </rPr>
      <t>Eingabe</t>
    </r>
  </si>
  <si>
    <r>
      <t>d</t>
    </r>
    <r>
      <rPr>
        <sz val="9"/>
        <rFont val="Arial"/>
        <family val="2"/>
      </rPr>
      <t>2</t>
    </r>
  </si>
  <si>
    <r>
      <t xml:space="preserve">                                         </t>
    </r>
    <r>
      <rPr>
        <sz val="10"/>
        <rFont val="Arial"/>
        <family val="2"/>
      </rPr>
      <t xml:space="preserve">   </t>
    </r>
    <r>
      <rPr>
        <sz val="10"/>
        <rFont val="Arial Black"/>
        <family val="2"/>
      </rPr>
      <t>Ergebnis</t>
    </r>
    <r>
      <rPr>
        <sz val="12"/>
        <rFont val="Symbol"/>
        <family val="1"/>
      </rPr>
      <t xml:space="preserve">                               </t>
    </r>
    <r>
      <rPr>
        <b/>
        <sz val="12"/>
        <rFont val="Symbol"/>
        <family val="1"/>
      </rPr>
      <t>j</t>
    </r>
    <r>
      <rPr>
        <b/>
        <vertAlign val="subscript"/>
        <sz val="12"/>
        <rFont val="Symbol"/>
        <family val="1"/>
      </rPr>
      <t>1</t>
    </r>
  </si>
  <si>
    <r>
      <t xml:space="preserve">                                         </t>
    </r>
    <r>
      <rPr>
        <sz val="10"/>
        <rFont val="Arial"/>
        <family val="2"/>
      </rPr>
      <t xml:space="preserve">   </t>
    </r>
    <r>
      <rPr>
        <sz val="10"/>
        <rFont val="Arial Black"/>
        <family val="2"/>
      </rPr>
      <t>Ergebnis</t>
    </r>
    <r>
      <rPr>
        <sz val="12"/>
        <rFont val="Symbol"/>
        <family val="1"/>
      </rPr>
      <t xml:space="preserve">                            </t>
    </r>
    <r>
      <rPr>
        <b/>
        <sz val="12"/>
        <rFont val="Symbol"/>
        <family val="1"/>
      </rPr>
      <t xml:space="preserve">  l</t>
    </r>
    <r>
      <rPr>
        <b/>
        <vertAlign val="subscript"/>
        <sz val="12"/>
        <rFont val="Symbol"/>
        <family val="1"/>
      </rPr>
      <t>1</t>
    </r>
  </si>
  <si>
    <r>
      <t xml:space="preserve"> j</t>
    </r>
    <r>
      <rPr>
        <b/>
        <vertAlign val="subscript"/>
        <sz val="12"/>
        <rFont val="Symbol"/>
        <family val="1"/>
      </rPr>
      <t>2</t>
    </r>
    <r>
      <rPr>
        <vertAlign val="subscript"/>
        <sz val="12"/>
        <rFont val="Symbol"/>
        <family val="1"/>
      </rPr>
      <t xml:space="preserve">                                                         </t>
    </r>
    <r>
      <rPr>
        <sz val="10"/>
        <rFont val="Arial Black"/>
        <family val="2"/>
      </rPr>
      <t>Ergebnis</t>
    </r>
  </si>
  <si>
    <r>
      <t xml:space="preserve"> l</t>
    </r>
    <r>
      <rPr>
        <b/>
        <vertAlign val="subscript"/>
        <sz val="12"/>
        <rFont val="Symbol"/>
        <family val="1"/>
      </rPr>
      <t>2</t>
    </r>
    <r>
      <rPr>
        <vertAlign val="subscript"/>
        <sz val="12"/>
        <rFont val="Symbol"/>
        <family val="1"/>
      </rPr>
      <t xml:space="preserve">                                                         </t>
    </r>
    <r>
      <rPr>
        <sz val="10"/>
        <rFont val="Arial Black"/>
        <family val="2"/>
      </rPr>
      <t>Ergebnis</t>
    </r>
  </si>
  <si>
    <r>
      <t>d</t>
    </r>
    <r>
      <rPr>
        <b/>
        <vertAlign val="subscript"/>
        <sz val="12"/>
        <rFont val="Arial"/>
        <family val="2"/>
      </rPr>
      <t>2</t>
    </r>
    <r>
      <rPr>
        <vertAlign val="subscript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           </t>
    </r>
    <r>
      <rPr>
        <sz val="10"/>
        <rFont val="Arial Black"/>
        <family val="2"/>
      </rPr>
      <t>Eingabe</t>
    </r>
  </si>
  <si>
    <r>
      <t>g</t>
    </r>
    <r>
      <rPr>
        <b/>
        <vertAlign val="subscript"/>
        <sz val="12"/>
        <rFont val="Arial"/>
        <family val="2"/>
      </rPr>
      <t>2</t>
    </r>
    <r>
      <rPr>
        <vertAlign val="subscript"/>
        <sz val="10"/>
        <rFont val="Arial"/>
        <family val="2"/>
      </rPr>
      <t xml:space="preserve">                                                </t>
    </r>
    <r>
      <rPr>
        <vertAlign val="subscript"/>
        <sz val="8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             </t>
    </r>
    <r>
      <rPr>
        <sz val="10"/>
        <rFont val="Arial Black"/>
        <family val="2"/>
      </rPr>
      <t>Eingabe</t>
    </r>
  </si>
  <si>
    <r>
      <t xml:space="preserve">                                                            </t>
    </r>
    <r>
      <rPr>
        <sz val="10"/>
        <rFont val="Arial Black"/>
        <family val="2"/>
      </rPr>
      <t>Eingabe</t>
    </r>
    <r>
      <rPr>
        <sz val="10"/>
        <rFont val="Symbol"/>
        <family val="1"/>
      </rPr>
      <t xml:space="preserve">                                         </t>
    </r>
    <r>
      <rPr>
        <b/>
        <sz val="12"/>
        <rFont val="Symbol"/>
        <family val="1"/>
      </rPr>
      <t>g</t>
    </r>
    <r>
      <rPr>
        <b/>
        <vertAlign val="subscript"/>
        <sz val="12"/>
        <rFont val="Arial"/>
        <family val="2"/>
      </rPr>
      <t>1</t>
    </r>
  </si>
  <si>
    <r>
      <t>27°00</t>
    </r>
    <r>
      <rPr>
        <sz val="10"/>
        <color indexed="10"/>
        <rFont val="Courier New"/>
        <family val="3"/>
      </rPr>
      <t>'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</si>
</sst>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00"/>
    <numFmt numFmtId="180" formatCode="00"/>
    <numFmt numFmtId="181" formatCode="0.0000"/>
    <numFmt numFmtId="182" formatCode="0.00000"/>
    <numFmt numFmtId="183" formatCode="00\°"/>
    <numFmt numFmtId="184" formatCode="00\'"/>
    <numFmt numFmtId="185" formatCode="00\°00.0\'"/>
    <numFmt numFmtId="186" formatCode="[$-407]dddd\,\ d\.\ mmmm\ 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color indexed="12"/>
      <name val="Arial"/>
      <family val="2"/>
    </font>
    <font>
      <sz val="10"/>
      <color indexed="10"/>
      <name val="Courier New"/>
      <family val="3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Symbol"/>
      <family val="1"/>
    </font>
    <font>
      <vertAlign val="subscript"/>
      <sz val="12"/>
      <name val="Symbol"/>
      <family val="1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sz val="10"/>
      <name val="Arial Black"/>
      <family val="2"/>
    </font>
    <font>
      <vertAlign val="subscript"/>
      <sz val="10"/>
      <name val="Arial Black"/>
      <family val="2"/>
    </font>
    <font>
      <b/>
      <sz val="12"/>
      <name val="Symbol"/>
      <family val="1"/>
    </font>
    <font>
      <b/>
      <vertAlign val="subscript"/>
      <sz val="12"/>
      <name val="Symbol"/>
      <family val="1"/>
    </font>
    <font>
      <sz val="9"/>
      <name val="Symbol"/>
      <family val="1"/>
    </font>
    <font>
      <sz val="9"/>
      <name val="Arial"/>
      <family val="2"/>
    </font>
    <font>
      <b/>
      <vertAlign val="subscript"/>
      <sz val="12"/>
      <name val="Arial"/>
      <family val="2"/>
    </font>
    <font>
      <sz val="10"/>
      <color indexed="1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0" borderId="0" xfId="0" applyFont="1" applyFill="1" applyAlignment="1">
      <alignment/>
    </xf>
    <xf numFmtId="178" fontId="5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5" fillId="0" borderId="0" xfId="0" applyFont="1" applyAlignment="1">
      <alignment/>
    </xf>
    <xf numFmtId="0" fontId="17" fillId="3" borderId="0" xfId="0" applyFont="1" applyFill="1" applyAlignment="1">
      <alignment/>
    </xf>
    <xf numFmtId="0" fontId="15" fillId="2" borderId="0" xfId="0" applyFont="1" applyFill="1" applyAlignment="1">
      <alignment/>
    </xf>
    <xf numFmtId="49" fontId="20" fillId="2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2686050</xdr:colOff>
      <xdr:row>10</xdr:row>
      <xdr:rowOff>38100</xdr:rowOff>
    </xdr:from>
    <xdr:to>
      <xdr:col>1</xdr:col>
      <xdr:colOff>3667125</xdr:colOff>
      <xdr:row>10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733925" y="1666875"/>
          <a:ext cx="981075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11</xdr:row>
      <xdr:rowOff>38100</xdr:rowOff>
    </xdr:from>
    <xdr:to>
      <xdr:col>1</xdr:col>
      <xdr:colOff>3667125</xdr:colOff>
      <xdr:row>11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4733925" y="1885950"/>
          <a:ext cx="981075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10</xdr:row>
      <xdr:rowOff>28575</xdr:rowOff>
    </xdr:from>
    <xdr:to>
      <xdr:col>4</xdr:col>
      <xdr:colOff>1323975</xdr:colOff>
      <xdr:row>10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8667750" y="1657350"/>
          <a:ext cx="981075" cy="1524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11</xdr:row>
      <xdr:rowOff>28575</xdr:rowOff>
    </xdr:from>
    <xdr:to>
      <xdr:col>4</xdr:col>
      <xdr:colOff>1323975</xdr:colOff>
      <xdr:row>11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8667750" y="1876425"/>
          <a:ext cx="981075" cy="1524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2676525</xdr:colOff>
      <xdr:row>14</xdr:row>
      <xdr:rowOff>28575</xdr:rowOff>
    </xdr:from>
    <xdr:to>
      <xdr:col>1</xdr:col>
      <xdr:colOff>3657600</xdr:colOff>
      <xdr:row>14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4724400" y="2428875"/>
          <a:ext cx="981075" cy="1333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2676525</xdr:colOff>
      <xdr:row>15</xdr:row>
      <xdr:rowOff>28575</xdr:rowOff>
    </xdr:from>
    <xdr:to>
      <xdr:col>1</xdr:col>
      <xdr:colOff>3657600</xdr:colOff>
      <xdr:row>15</xdr:row>
      <xdr:rowOff>161925</xdr:rowOff>
    </xdr:to>
    <xdr:sp>
      <xdr:nvSpPr>
        <xdr:cNvPr id="6" name="AutoShape 7"/>
        <xdr:cNvSpPr>
          <a:spLocks/>
        </xdr:cNvSpPr>
      </xdr:nvSpPr>
      <xdr:spPr>
        <a:xfrm>
          <a:off x="4724400" y="2628900"/>
          <a:ext cx="981075" cy="1333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2676525</xdr:colOff>
      <xdr:row>16</xdr:row>
      <xdr:rowOff>28575</xdr:rowOff>
    </xdr:from>
    <xdr:to>
      <xdr:col>1</xdr:col>
      <xdr:colOff>3657600</xdr:colOff>
      <xdr:row>16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4724400" y="2867025"/>
          <a:ext cx="981075" cy="1333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14</xdr:row>
      <xdr:rowOff>19050</xdr:rowOff>
    </xdr:from>
    <xdr:to>
      <xdr:col>4</xdr:col>
      <xdr:colOff>1343025</xdr:colOff>
      <xdr:row>14</xdr:row>
      <xdr:rowOff>152400</xdr:rowOff>
    </xdr:to>
    <xdr:sp>
      <xdr:nvSpPr>
        <xdr:cNvPr id="8" name="AutoShape 9"/>
        <xdr:cNvSpPr>
          <a:spLocks/>
        </xdr:cNvSpPr>
      </xdr:nvSpPr>
      <xdr:spPr>
        <a:xfrm>
          <a:off x="8686800" y="2419350"/>
          <a:ext cx="981075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15</xdr:row>
      <xdr:rowOff>19050</xdr:rowOff>
    </xdr:from>
    <xdr:to>
      <xdr:col>4</xdr:col>
      <xdr:colOff>1343025</xdr:colOff>
      <xdr:row>15</xdr:row>
      <xdr:rowOff>152400</xdr:rowOff>
    </xdr:to>
    <xdr:sp>
      <xdr:nvSpPr>
        <xdr:cNvPr id="9" name="AutoShape 10"/>
        <xdr:cNvSpPr>
          <a:spLocks/>
        </xdr:cNvSpPr>
      </xdr:nvSpPr>
      <xdr:spPr>
        <a:xfrm>
          <a:off x="8686800" y="2619375"/>
          <a:ext cx="981075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16</xdr:row>
      <xdr:rowOff>19050</xdr:rowOff>
    </xdr:from>
    <xdr:to>
      <xdr:col>4</xdr:col>
      <xdr:colOff>1343025</xdr:colOff>
      <xdr:row>16</xdr:row>
      <xdr:rowOff>152400</xdr:rowOff>
    </xdr:to>
    <xdr:sp>
      <xdr:nvSpPr>
        <xdr:cNvPr id="10" name="AutoShape 11"/>
        <xdr:cNvSpPr>
          <a:spLocks/>
        </xdr:cNvSpPr>
      </xdr:nvSpPr>
      <xdr:spPr>
        <a:xfrm>
          <a:off x="8686800" y="2857500"/>
          <a:ext cx="981075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E55"/>
  <sheetViews>
    <sheetView tabSelected="1" zoomScale="90" zoomScaleNormal="90" workbookViewId="0" topLeftCell="A1">
      <selection activeCell="D16" sqref="D16"/>
    </sheetView>
  </sheetViews>
  <sheetFormatPr defaultColWidth="11.421875" defaultRowHeight="12.75"/>
  <cols>
    <col min="1" max="1" width="30.7109375" style="0" customWidth="1"/>
    <col min="2" max="2" width="60.7109375" style="0" customWidth="1"/>
    <col min="3" max="4" width="16.7109375" style="0" customWidth="1"/>
    <col min="5" max="5" width="60.7109375" style="0" customWidth="1"/>
  </cols>
  <sheetData>
    <row r="1" spans="1:4" ht="12.75">
      <c r="A1" s="1"/>
      <c r="C1" s="14" t="s">
        <v>62</v>
      </c>
      <c r="D1" s="14" t="s">
        <v>63</v>
      </c>
    </row>
    <row r="3" ht="12.75">
      <c r="A3" s="1" t="s">
        <v>0</v>
      </c>
    </row>
    <row r="5" ht="12.75">
      <c r="B5" t="s">
        <v>21</v>
      </c>
    </row>
    <row r="6" ht="12.75">
      <c r="B6" t="s">
        <v>22</v>
      </c>
    </row>
    <row r="7" spans="2:3" ht="12.75">
      <c r="B7" t="s">
        <v>20</v>
      </c>
      <c r="C7" t="s">
        <v>31</v>
      </c>
    </row>
    <row r="8" spans="2:3" ht="12.75">
      <c r="B8" s="3" t="s">
        <v>23</v>
      </c>
      <c r="C8" t="s">
        <v>31</v>
      </c>
    </row>
    <row r="9" spans="2:3" ht="12.75">
      <c r="B9" t="s">
        <v>40</v>
      </c>
      <c r="C9" t="s">
        <v>31</v>
      </c>
    </row>
    <row r="10" ht="13.5" thickBot="1"/>
    <row r="11" spans="1:5" ht="17.25">
      <c r="A11" s="16" t="s">
        <v>60</v>
      </c>
      <c r="B11" s="15" t="s">
        <v>73</v>
      </c>
      <c r="C11" s="17" t="str">
        <f>Convert_Latitude(D36)</f>
        <v>  33°57,7' N</v>
      </c>
      <c r="D11" s="21" t="str">
        <f>Convert_Latitude(D45)</f>
        <v>  36°22,7' S</v>
      </c>
      <c r="E11" s="23" t="s">
        <v>75</v>
      </c>
    </row>
    <row r="12" spans="1:5" ht="18" thickBot="1">
      <c r="A12" s="16" t="s">
        <v>59</v>
      </c>
      <c r="B12" s="15" t="s">
        <v>74</v>
      </c>
      <c r="C12" s="18" t="str">
        <f>Convert_Longitude(D35)</f>
        <v>  30°01,0' W</v>
      </c>
      <c r="D12" s="20" t="str">
        <f>Convert_Longitude(D44)</f>
        <v>  19°42,7' E</v>
      </c>
      <c r="E12" s="23" t="s">
        <v>76</v>
      </c>
    </row>
    <row r="14" spans="3:4" s="1" customFormat="1" ht="12.75">
      <c r="C14" s="1" t="s">
        <v>1</v>
      </c>
      <c r="D14" s="1" t="s">
        <v>2</v>
      </c>
    </row>
    <row r="15" spans="1:5" s="1" customFormat="1" ht="15.75">
      <c r="A15" t="s">
        <v>3</v>
      </c>
      <c r="B15" s="2" t="s">
        <v>69</v>
      </c>
      <c r="C15" s="26" t="s">
        <v>80</v>
      </c>
      <c r="D15" s="26" t="s">
        <v>65</v>
      </c>
      <c r="E15" s="22" t="s">
        <v>71</v>
      </c>
    </row>
    <row r="16" spans="1:5" s="1" customFormat="1" ht="18.75">
      <c r="A16" t="s">
        <v>4</v>
      </c>
      <c r="B16" s="19" t="s">
        <v>70</v>
      </c>
      <c r="C16" s="26" t="s">
        <v>68</v>
      </c>
      <c r="D16" s="26" t="s">
        <v>67</v>
      </c>
      <c r="E16" s="25" t="s">
        <v>77</v>
      </c>
    </row>
    <row r="17" spans="1:5" s="1" customFormat="1" ht="18.75">
      <c r="A17" t="s">
        <v>5</v>
      </c>
      <c r="B17" s="19" t="s">
        <v>79</v>
      </c>
      <c r="C17" s="26" t="s">
        <v>64</v>
      </c>
      <c r="D17" s="26" t="s">
        <v>66</v>
      </c>
      <c r="E17" s="25" t="s">
        <v>78</v>
      </c>
    </row>
    <row r="18" spans="1:5" ht="12.75">
      <c r="A18" t="s">
        <v>3</v>
      </c>
      <c r="B18" s="4" t="s">
        <v>11</v>
      </c>
      <c r="C18" s="13">
        <f aca="true" t="shared" si="0" ref="C18:D20">Convert_Decimal(C15)</f>
        <v>27</v>
      </c>
      <c r="D18" s="13">
        <f t="shared" si="0"/>
        <v>42</v>
      </c>
      <c r="E18" s="4" t="s">
        <v>14</v>
      </c>
    </row>
    <row r="19" spans="1:5" ht="12.75">
      <c r="A19" t="s">
        <v>4</v>
      </c>
      <c r="B19" s="8" t="s">
        <v>12</v>
      </c>
      <c r="C19" s="13">
        <f t="shared" si="0"/>
        <v>23</v>
      </c>
      <c r="D19" s="13">
        <f t="shared" si="0"/>
        <v>-14</v>
      </c>
      <c r="E19" s="24" t="s">
        <v>72</v>
      </c>
    </row>
    <row r="20" spans="1:5" ht="12.75">
      <c r="A20" t="s">
        <v>5</v>
      </c>
      <c r="B20" s="8" t="s">
        <v>13</v>
      </c>
      <c r="C20" s="13">
        <f t="shared" si="0"/>
        <v>318</v>
      </c>
      <c r="D20" s="13">
        <f t="shared" si="0"/>
        <v>28</v>
      </c>
      <c r="E20" s="8" t="s">
        <v>15</v>
      </c>
    </row>
    <row r="21" spans="2:5" ht="12.75">
      <c r="B21" s="8" t="s">
        <v>41</v>
      </c>
      <c r="C21" s="4">
        <f>MOD(360-(C20-D20),360)</f>
        <v>70</v>
      </c>
      <c r="D21" s="4">
        <f>MOD(360-(C20-D20),360)</f>
        <v>70</v>
      </c>
      <c r="E21" s="8" t="s">
        <v>41</v>
      </c>
    </row>
    <row r="22" spans="1:5" ht="12.75">
      <c r="A22" t="s">
        <v>6</v>
      </c>
      <c r="B22" s="9" t="s">
        <v>16</v>
      </c>
      <c r="C22" s="4">
        <f>90-C19</f>
        <v>67</v>
      </c>
      <c r="D22" s="4">
        <f>90-D19</f>
        <v>104</v>
      </c>
      <c r="E22" s="9" t="s">
        <v>17</v>
      </c>
    </row>
    <row r="23" spans="1:5" ht="12.75">
      <c r="A23" t="s">
        <v>7</v>
      </c>
      <c r="B23" s="4" t="s">
        <v>19</v>
      </c>
      <c r="C23" s="4">
        <f>90-C18</f>
        <v>63</v>
      </c>
      <c r="D23" s="4">
        <f>90-D18</f>
        <v>48</v>
      </c>
      <c r="E23" s="4" t="s">
        <v>18</v>
      </c>
    </row>
    <row r="24" spans="2:5" ht="12.75">
      <c r="B24" s="5" t="s">
        <v>42</v>
      </c>
      <c r="C24" s="5">
        <f>Func1(C22,D22,C21)</f>
        <v>77.82179635382164</v>
      </c>
      <c r="D24" s="4">
        <f>Func1(C22,D22,D21)</f>
        <v>77.82179635382164</v>
      </c>
      <c r="E24" s="4" t="s">
        <v>42</v>
      </c>
    </row>
    <row r="25" spans="2:5" ht="12.75">
      <c r="B25" s="5"/>
      <c r="C25" s="5"/>
      <c r="D25" s="4"/>
      <c r="E25" s="4"/>
    </row>
    <row r="26" spans="2:5" ht="12.75">
      <c r="B26" s="6" t="s">
        <v>43</v>
      </c>
      <c r="C26" s="5">
        <f>Func2(D22,C22,C24)</f>
        <v>111.1290956599238</v>
      </c>
      <c r="D26" s="4">
        <f>Func2(C22,D22,D24)</f>
        <v>62.23987433210884</v>
      </c>
      <c r="E26" s="8" t="s">
        <v>44</v>
      </c>
    </row>
    <row r="27" spans="2:5" ht="12.75">
      <c r="B27" s="6" t="s">
        <v>45</v>
      </c>
      <c r="C27" s="5">
        <f>Func2(D23,C23,C24)</f>
        <v>48.828779917812284</v>
      </c>
      <c r="D27" s="4">
        <f>Func2(C23,D23,D24)</f>
        <v>64.49099790761875</v>
      </c>
      <c r="E27" s="8" t="s">
        <v>46</v>
      </c>
    </row>
    <row r="28" spans="2:5" ht="12.75">
      <c r="B28" s="6"/>
      <c r="C28" s="5"/>
      <c r="D28" s="4"/>
      <c r="E28" s="4"/>
    </row>
    <row r="29" spans="1:5" ht="12.75">
      <c r="A29" t="s">
        <v>8</v>
      </c>
      <c r="B29" s="6" t="s">
        <v>10</v>
      </c>
      <c r="C29" s="5">
        <f>C26-C27</f>
        <v>62.30031574211152</v>
      </c>
      <c r="D29" s="4">
        <f>D26-D27</f>
        <v>-2.251123575509908</v>
      </c>
      <c r="E29" s="8" t="s">
        <v>24</v>
      </c>
    </row>
    <row r="30" spans="2:5" ht="12.75">
      <c r="B30" s="7" t="s">
        <v>47</v>
      </c>
      <c r="C30" s="5">
        <f>Func1(C22,C23,C29)</f>
        <v>56.03844990687565</v>
      </c>
      <c r="D30" s="4">
        <f>Func1(D22,D23,D29)</f>
        <v>56.03844990687565</v>
      </c>
      <c r="E30" s="9" t="s">
        <v>48</v>
      </c>
    </row>
    <row r="31" spans="2:5" ht="12.75">
      <c r="B31" s="6" t="s">
        <v>49</v>
      </c>
      <c r="C31" s="5">
        <f>Func2(C23,C22,C30)</f>
        <v>72.01688016678891</v>
      </c>
      <c r="D31" s="4">
        <f>Func2(D23,D22,D30)</f>
        <v>2.016880166789051</v>
      </c>
      <c r="E31" s="8" t="s">
        <v>50</v>
      </c>
    </row>
    <row r="32" spans="2:5" ht="12.75">
      <c r="B32" s="7" t="s">
        <v>32</v>
      </c>
      <c r="C32" s="5" t="b">
        <f>SIN(C29*PI()/180)&gt;0</f>
        <v>1</v>
      </c>
      <c r="D32" s="9" t="b">
        <f>SIN(D29*PI()/180)&lt;0</f>
        <v>1</v>
      </c>
      <c r="E32" s="9" t="s">
        <v>33</v>
      </c>
    </row>
    <row r="33" spans="2:5" ht="12.75">
      <c r="B33" s="7" t="s">
        <v>51</v>
      </c>
      <c r="C33" s="5" t="b">
        <f>C21&lt;180</f>
        <v>1</v>
      </c>
      <c r="D33" s="9" t="b">
        <f>D21&lt;180</f>
        <v>1</v>
      </c>
      <c r="E33" s="9" t="s">
        <v>52</v>
      </c>
    </row>
    <row r="34" spans="2:5" ht="12.75">
      <c r="B34" s="6" t="s">
        <v>53</v>
      </c>
      <c r="C34" s="5">
        <f>MOD(IF(C32=C33,-(C20+C31-360),-(C20-C31)),360)</f>
        <v>329.9831198332111</v>
      </c>
      <c r="D34" s="9">
        <f>MOD(IF(D32=D33,-(D20+D31),-(D20-D31)),360)</f>
        <v>329.98311983321094</v>
      </c>
      <c r="E34" s="8" t="s">
        <v>54</v>
      </c>
    </row>
    <row r="35" spans="2:5" ht="12.75">
      <c r="B35" s="6" t="s">
        <v>55</v>
      </c>
      <c r="C35" s="5" t="str">
        <f>Convert_Degree(IF(C34&gt;180,C34-360,C34))</f>
        <v>- 30°01,0'</v>
      </c>
      <c r="D35" s="10" t="str">
        <f>Convert_Degree(IF(D34&gt;180,D34-360,D34))</f>
        <v>- 30°01,0'</v>
      </c>
      <c r="E35" s="8" t="s">
        <v>56</v>
      </c>
    </row>
    <row r="36" spans="2:5" ht="12.75">
      <c r="B36" s="6" t="s">
        <v>30</v>
      </c>
      <c r="C36" s="5" t="str">
        <f>Convert_Degree(90-C30)</f>
        <v>  33°57,7'</v>
      </c>
      <c r="D36" s="10" t="str">
        <f>Convert_Degree(90-D30)</f>
        <v>  33°57,7'</v>
      </c>
      <c r="E36" s="8" t="s">
        <v>29</v>
      </c>
    </row>
    <row r="37" spans="2:5" ht="12.75">
      <c r="B37" s="6"/>
      <c r="C37" s="5"/>
      <c r="D37" s="4"/>
      <c r="E37" s="4"/>
    </row>
    <row r="38" spans="1:5" ht="12.75">
      <c r="A38" t="s">
        <v>9</v>
      </c>
      <c r="B38" s="6" t="s">
        <v>25</v>
      </c>
      <c r="C38" s="5">
        <f>C26+C27</f>
        <v>159.9578755777361</v>
      </c>
      <c r="D38" s="4">
        <f>D26+D27</f>
        <v>126.73087223972759</v>
      </c>
      <c r="E38" s="8" t="s">
        <v>26</v>
      </c>
    </row>
    <row r="39" spans="2:5" ht="12.75">
      <c r="B39" s="7" t="s">
        <v>47</v>
      </c>
      <c r="C39" s="5">
        <f>Func1(C22,C23,C38)</f>
        <v>126.37862070746053</v>
      </c>
      <c r="D39" s="4">
        <f>Func1(D22,D23,D38)</f>
        <v>126.37862070746053</v>
      </c>
      <c r="E39" s="9" t="s">
        <v>27</v>
      </c>
    </row>
    <row r="40" spans="2:5" ht="12.75">
      <c r="B40" s="6" t="s">
        <v>49</v>
      </c>
      <c r="C40" s="5">
        <f>Func2(C23,C22,C39)</f>
        <v>22.288598039824436</v>
      </c>
      <c r="D40" s="4">
        <f>Func2(D23,D22,D39)</f>
        <v>47.71140196017565</v>
      </c>
      <c r="E40" s="8" t="s">
        <v>28</v>
      </c>
    </row>
    <row r="41" spans="2:5" ht="12.75">
      <c r="B41" s="7" t="s">
        <v>32</v>
      </c>
      <c r="C41" s="5" t="b">
        <f>SIN(C38*PI()/180)&gt;0</f>
        <v>1</v>
      </c>
      <c r="D41" s="9" t="b">
        <f>SIN(D38*PI()/180)&lt;0</f>
        <v>0</v>
      </c>
      <c r="E41" s="9" t="s">
        <v>33</v>
      </c>
    </row>
    <row r="42" spans="2:5" ht="12.75">
      <c r="B42" s="7" t="s">
        <v>51</v>
      </c>
      <c r="C42" s="5" t="b">
        <f>C21&lt;180</f>
        <v>1</v>
      </c>
      <c r="D42" s="9" t="b">
        <f>D21&lt;180</f>
        <v>1</v>
      </c>
      <c r="E42" s="9" t="s">
        <v>52</v>
      </c>
    </row>
    <row r="43" spans="2:5" ht="12.75">
      <c r="B43" s="6" t="s">
        <v>53</v>
      </c>
      <c r="C43" s="5">
        <f>MOD(IF(C41=C42,-(C20+C40-360),-(C20-C40)),360)</f>
        <v>19.71140196017558</v>
      </c>
      <c r="D43" s="9">
        <f>MOD(IF(D41=D42,-(D20+D40),-(D20-D40)),360)</f>
        <v>19.71140196017565</v>
      </c>
      <c r="E43" s="8" t="s">
        <v>54</v>
      </c>
    </row>
    <row r="44" spans="2:5" ht="12.75">
      <c r="B44" s="6" t="s">
        <v>55</v>
      </c>
      <c r="C44" s="5" t="str">
        <f>Convert_Degree(IF(C43&gt;180,C43-360,C43))</f>
        <v>  19°42,7'</v>
      </c>
      <c r="D44" s="10" t="str">
        <f>Convert_Degree(IF(D43&gt;180,D43-360,D43))</f>
        <v>  19°42,7'</v>
      </c>
      <c r="E44" s="8" t="s">
        <v>56</v>
      </c>
    </row>
    <row r="45" spans="2:5" ht="12.75">
      <c r="B45" s="6" t="s">
        <v>30</v>
      </c>
      <c r="C45" s="5" t="str">
        <f>Convert_Degree(90-C39)</f>
        <v>- 36°22,7'</v>
      </c>
      <c r="D45" s="10" t="str">
        <f>Convert_Degree(90-D39)</f>
        <v>- 36°22,7'</v>
      </c>
      <c r="E45" s="8" t="s">
        <v>29</v>
      </c>
    </row>
    <row r="46" ht="12.75">
      <c r="A46" t="s">
        <v>36</v>
      </c>
    </row>
    <row r="47" spans="2:5" ht="12.75">
      <c r="B47" s="11" t="s">
        <v>34</v>
      </c>
      <c r="C47">
        <f>Convert_Decimal(C35)</f>
        <v>-30.016666666666666</v>
      </c>
      <c r="D47">
        <f>Convert_Decimal(D35)</f>
        <v>-30.016666666666666</v>
      </c>
      <c r="E47" s="11" t="s">
        <v>38</v>
      </c>
    </row>
    <row r="48" spans="2:5" ht="12.75">
      <c r="B48" s="11" t="s">
        <v>35</v>
      </c>
      <c r="C48">
        <f>Convert_Decimal(C36)</f>
        <v>33.961666666666666</v>
      </c>
      <c r="D48">
        <f>Convert_Decimal(D36)</f>
        <v>33.961666666666666</v>
      </c>
      <c r="E48" s="11" t="s">
        <v>39</v>
      </c>
    </row>
    <row r="49" spans="2:5" ht="12.75">
      <c r="B49" t="s">
        <v>57</v>
      </c>
      <c r="C49" s="3">
        <f>Func3(C48,C19,C20+C47)</f>
        <v>27.00019563376374</v>
      </c>
      <c r="D49" s="3">
        <f>Func3(D48,D19,D20+D47)</f>
        <v>41.999891686188924</v>
      </c>
      <c r="E49" t="s">
        <v>58</v>
      </c>
    </row>
    <row r="50" spans="2:5" ht="12.75">
      <c r="B50" t="s">
        <v>61</v>
      </c>
      <c r="C50" s="12">
        <f>C49-C18</f>
        <v>0.00019563376374165387</v>
      </c>
      <c r="D50" s="12">
        <f>D49-D18</f>
        <v>-0.00010831381107578864</v>
      </c>
      <c r="E50" t="s">
        <v>61</v>
      </c>
    </row>
    <row r="51" ht="12.75">
      <c r="A51" t="s">
        <v>37</v>
      </c>
    </row>
    <row r="52" spans="2:5" ht="12.75">
      <c r="B52" s="11" t="s">
        <v>34</v>
      </c>
      <c r="C52">
        <f>Convert_Decimal(C44)</f>
        <v>19.711666666666666</v>
      </c>
      <c r="D52">
        <f>Convert_Decimal(D44)</f>
        <v>19.711666666666666</v>
      </c>
      <c r="E52" s="11" t="s">
        <v>38</v>
      </c>
    </row>
    <row r="53" spans="2:5" ht="12.75">
      <c r="B53" s="11" t="s">
        <v>35</v>
      </c>
      <c r="C53">
        <f>Convert_Decimal(C45)</f>
        <v>-36.37833333333333</v>
      </c>
      <c r="D53">
        <f>Convert_Decimal(D45)</f>
        <v>-36.37833333333333</v>
      </c>
      <c r="E53" s="11" t="s">
        <v>39</v>
      </c>
    </row>
    <row r="54" spans="2:5" ht="12.75">
      <c r="B54" t="s">
        <v>57</v>
      </c>
      <c r="C54" s="3">
        <f>Func3(C53,C19,C20+C52)</f>
        <v>27.000347901387155</v>
      </c>
      <c r="D54" s="3">
        <f>Func3(D53,D19,D20+D52)</f>
        <v>41.999868574091465</v>
      </c>
      <c r="E54" t="s">
        <v>58</v>
      </c>
    </row>
    <row r="55" spans="2:5" ht="12.75">
      <c r="B55" t="s">
        <v>61</v>
      </c>
      <c r="C55" s="12">
        <f>C54-C18</f>
        <v>0.000347901387154792</v>
      </c>
      <c r="D55" s="12">
        <f>D54-D18</f>
        <v>-0.00013142590853476577</v>
      </c>
      <c r="E55" t="s">
        <v>61</v>
      </c>
    </row>
  </sheetData>
  <printOptions gridLines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perSize="9" scale="70" r:id="rId2"/>
  <headerFooter alignWithMargins="0">
    <oddHeader>&amp;C&amp;F
&amp;A</oddHeader>
    <oddFooter>&amp;R2010-01-17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Pit</cp:lastModifiedBy>
  <cp:lastPrinted>2010-01-20T05:47:18Z</cp:lastPrinted>
  <dcterms:created xsi:type="dcterms:W3CDTF">2010-01-15T04:41:56Z</dcterms:created>
  <dcterms:modified xsi:type="dcterms:W3CDTF">2014-10-15T12:40:40Z</dcterms:modified>
  <cp:category/>
  <cp:version/>
  <cp:contentType/>
  <cp:contentStatus/>
</cp:coreProperties>
</file>